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et Universe" sheetId="1" state="visible" r:id="rId3"/>
    <sheet name="Correlation Matrix" sheetId="2" state="visible" r:id="rId4"/>
    <sheet name="Efficient Frontier" sheetId="3" state="visible" r:id="rId5"/>
    <sheet name="Optimal Portfolio" sheetId="4" state="visible" r:id="rId6"/>
    <sheet name="Risk Metric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<sst xmlns="http://schemas.openxmlformats.org/spreadsheetml/2006/main" count="142" uniqueCount="102">
  <si>
    <t xml:space="preserve">CANADIAN ASSET UNIVERSE - PORTFOLIO COMPOSITION</t>
  </si>
  <si>
    <t xml:space="preserve">Asset</t>
  </si>
  <si>
    <t xml:space="preserve">Expected Return</t>
  </si>
  <si>
    <t xml:space="preserve">Std Deviation</t>
  </si>
  <si>
    <t xml:space="preserve">Weight</t>
  </si>
  <si>
    <t xml:space="preserve">Contribution</t>
  </si>
  <si>
    <t xml:space="preserve">Enbridge (ENB)</t>
  </si>
  <si>
    <t xml:space="preserve">Royal Bank (RY)</t>
  </si>
  <si>
    <t xml:space="preserve">Shopify (SHOP)</t>
  </si>
  <si>
    <t xml:space="preserve">Canadian National Railway (CNR)</t>
  </si>
  <si>
    <t xml:space="preserve">Barrick Gold (ABX)</t>
  </si>
  <si>
    <t xml:space="preserve">iShares Canada Bond (XBB)</t>
  </si>
  <si>
    <t xml:space="preserve">BMO S&amp;P/TSX ETF (ZCN)</t>
  </si>
  <si>
    <t xml:space="preserve">Canadian REIT ETF</t>
  </si>
  <si>
    <t xml:space="preserve">PORTFOLIO TOTAL</t>
  </si>
  <si>
    <t xml:space="preserve">CORRELATION MATRIX - CANADIAN ASSETS</t>
  </si>
  <si>
    <t xml:space="preserve">ENB</t>
  </si>
  <si>
    <t xml:space="preserve">RY</t>
  </si>
  <si>
    <t xml:space="preserve">SHOP</t>
  </si>
  <si>
    <t xml:space="preserve">CNR</t>
  </si>
  <si>
    <t xml:space="preserve">ABX</t>
  </si>
  <si>
    <t xml:space="preserve">XBB</t>
  </si>
  <si>
    <t xml:space="preserve">ZCN</t>
  </si>
  <si>
    <t xml:space="preserve">REIT</t>
  </si>
  <si>
    <t xml:space="preserve">EFFICIENT FRONTIER - PORTFOLIO COMBINATIONS</t>
  </si>
  <si>
    <t xml:space="preserve">Portfolio #</t>
  </si>
  <si>
    <t xml:space="preserve">Std Deviation (Risk)</t>
  </si>
  <si>
    <t xml:space="preserve">Sharpe Ratio</t>
  </si>
  <si>
    <t xml:space="preserve">Type</t>
  </si>
  <si>
    <t xml:space="preserve">Min Variance</t>
  </si>
  <si>
    <t xml:space="preserve">Max Sharpe</t>
  </si>
  <si>
    <t xml:space="preserve">Conservative</t>
  </si>
  <si>
    <t xml:space="preserve">MIN VAR</t>
  </si>
  <si>
    <t xml:space="preserve">Conservative-Moderate</t>
  </si>
  <si>
    <t xml:space="preserve">Moderate</t>
  </si>
  <si>
    <t xml:space="preserve">Moderate-Aggressive</t>
  </si>
  <si>
    <t xml:space="preserve">MAX SHARPE</t>
  </si>
  <si>
    <t xml:space="preserve">Aggressive</t>
  </si>
  <si>
    <t xml:space="preserve">Very Aggressive</t>
  </si>
  <si>
    <t xml:space="preserve">Speculative</t>
  </si>
  <si>
    <t xml:space="preserve">ASSUMPTIONS</t>
  </si>
  <si>
    <t xml:space="preserve">Risk-Free Rate</t>
  </si>
  <si>
    <t xml:space="preserve">OPTIMAL PORTFOLIO - MEAN-VARIANCE OPTIMIZATION</t>
  </si>
  <si>
    <t xml:space="preserve">RECOMMENDED ALLOCATION</t>
  </si>
  <si>
    <t xml:space="preserve">Percentage</t>
  </si>
  <si>
    <t xml:space="preserve">TOTAL</t>
  </si>
  <si>
    <t xml:space="preserve">PORTFOLIO PERFORMANCE METRICS</t>
  </si>
  <si>
    <t xml:space="preserve">Expected Portfolio Return</t>
  </si>
  <si>
    <t xml:space="preserve">Should match optimal target</t>
  </si>
  <si>
    <t xml:space="preserve">Portfolio Standard Deviation</t>
  </si>
  <si>
    <t xml:space="preserve">Risk estimate from covariance</t>
  </si>
  <si>
    <t xml:space="preserve">Excess return per unit risk</t>
  </si>
  <si>
    <t xml:space="preserve">Beta of Portfolio</t>
  </si>
  <si>
    <t xml:space="preserve">Sensitivity to market</t>
  </si>
  <si>
    <t xml:space="preserve">Treynor Ratio</t>
  </si>
  <si>
    <t xml:space="preserve">Excess return per unit systematic risk</t>
  </si>
  <si>
    <t xml:space="preserve">Jensen's Alpha</t>
  </si>
  <si>
    <t xml:space="preserve">Risk-adjusted excess return</t>
  </si>
  <si>
    <t xml:space="preserve">Information Ratio</t>
  </si>
  <si>
    <t xml:space="preserve">Active return per tracking error</t>
  </si>
  <si>
    <t xml:space="preserve">Market Return</t>
  </si>
  <si>
    <t xml:space="preserve">Tracking Error</t>
  </si>
  <si>
    <t xml:space="preserve">PORTFOLIO RISK METRICS - COMPREHENSIVE ANALYSIS</t>
  </si>
  <si>
    <t xml:space="preserve">PORTFOLIO RISK PARAMETERS</t>
  </si>
  <si>
    <t xml:space="preserve">Portfolio Expected Return</t>
  </si>
  <si>
    <t xml:space="preserve">8.40%</t>
  </si>
  <si>
    <t xml:space="preserve">From optimization</t>
  </si>
  <si>
    <t xml:space="preserve">Portfolio Std Deviation (Annual)</t>
  </si>
  <si>
    <t xml:space="preserve">7.25%</t>
  </si>
  <si>
    <t xml:space="preserve">From covariance matrix</t>
  </si>
  <si>
    <t xml:space="preserve">1.15</t>
  </si>
  <si>
    <t xml:space="preserve">Market sensitivity</t>
  </si>
  <si>
    <t xml:space="preserve">Alpha (Jensen's)</t>
  </si>
  <si>
    <t xml:space="preserve">0.25%</t>
  </si>
  <si>
    <t xml:space="preserve">VALUE AT RISK (VaR) ANALYSIS</t>
  </si>
  <si>
    <t xml:space="preserve">Metric</t>
  </si>
  <si>
    <t xml:space="preserve">Confidence Level</t>
  </si>
  <si>
    <t xml:space="preserve">Time Horizon</t>
  </si>
  <si>
    <t xml:space="preserve">VaR Amount</t>
  </si>
  <si>
    <t xml:space="preserve">Loss Percentage</t>
  </si>
  <si>
    <t xml:space="preserve">Parametric VaR (95%)</t>
  </si>
  <si>
    <t xml:space="preserve">95%</t>
  </si>
  <si>
    <t xml:space="preserve">1-day</t>
  </si>
  <si>
    <t xml:space="preserve">Daily</t>
  </si>
  <si>
    <t xml:space="preserve">Parametric VaR (99%)</t>
  </si>
  <si>
    <t xml:space="preserve">99%</t>
  </si>
  <si>
    <t xml:space="preserve">10-Day VaR (95%)</t>
  </si>
  <si>
    <t xml:space="preserve">10-day</t>
  </si>
  <si>
    <t xml:space="preserve">Rolling</t>
  </si>
  <si>
    <t xml:space="preserve">10-Day VaR (99%)</t>
  </si>
  <si>
    <t xml:space="preserve">Conditional VaR (95%)</t>
  </si>
  <si>
    <t xml:space="preserve">Expected Shortfall</t>
  </si>
  <si>
    <t xml:space="preserve">DRAWDOWN ANALYSIS</t>
  </si>
  <si>
    <t xml:space="preserve">Maximum Drawdown (Historical)</t>
  </si>
  <si>
    <t xml:space="preserve">From 2020 COVID crash</t>
  </si>
  <si>
    <t xml:space="preserve">Ulcer Index</t>
  </si>
  <si>
    <t xml:space="preserve">Risk-adjusted measure</t>
  </si>
  <si>
    <t xml:space="preserve">DIVERSIFICATION BENEFIT</t>
  </si>
  <si>
    <t xml:space="preserve">Weighted Avg Individual Std Dev</t>
  </si>
  <si>
    <t xml:space="preserve">Portfolio Std Deviation</t>
  </si>
  <si>
    <t xml:space="preserve">Diversification Ratio</t>
  </si>
  <si>
    <t xml:space="preserve">&gt;1.0 indicates benefit from diversification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</si>
</sst>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\%"/>
    <numFmt numFmtId="166" formatCode="0.0%"/>
    <numFmt numFmtId="167" formatCode="0.00"/>
    <numFmt numFmtId="168" formatCode="0.00%"/>
    <numFmt numFmtId="169" formatCode="0.0000"/>
    <numFmt numFmtId="170" formatCode="0.0"/>
    <numFmt numFmtId="171" formatCode="\$#,##0.00"/>
    <numFmt numFmtId="172" formatCode="\-0.00%"/>
    <numFmt numFmtId="173" formatCode="0.00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Cambria"/>
      <family val="0"/>
      <charset val="1"/>
    </font>
    <font>
      <sz val="11"/>
      <color rgb="FF0070C0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1"/>
      <color rgb="FF366092"/>
      <name val="Cambria"/>
      <family val="0"/>
      <charset val="1"/>
    </font>
    <font>
      <i val="true"/>
      <sz val="9"/>
      <name val="Cambria"/>
      <family val="0"/>
      <charset val="1"/>
    </font>
    <font>
      <b val="true"/>
      <sz val="11"/>
      <color rgb="FFFF0000"/>
      <name val="Cambria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FFCC99"/>
      </patternFill>
    </fill>
    <fill>
      <patternFill patternType="solid">
        <fgColor rgb="FFFF0000"/>
        <bgColor rgb="FF993300"/>
      </patternFill>
    </fill>
    <fill>
      <patternFill patternType="solid">
        <fgColor rgb="FFFFFF99"/>
        <bgColor rgb="FFFFFFCC"/>
      </patternFill>
    </fill>
    <fill>
      <patternFill patternType="solid">
        <fgColor rgb="FFFF9999"/>
        <bgColor rgb="FFFF8080"/>
      </patternFill>
    </fill>
    <fill>
      <patternFill patternType="solid">
        <fgColor rgb="FF99CCFF"/>
        <bgColor rgb="FF87CEEB"/>
      </patternFill>
    </fill>
    <fill>
      <patternFill patternType="solid">
        <fgColor rgb="FF90EE90"/>
        <bgColor rgb="FF87CEEB"/>
      </patternFill>
    </fill>
    <fill>
      <patternFill patternType="solid">
        <fgColor rgb="FF87CEEB"/>
        <bgColor rgb="FF99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5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5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87CEEB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0EE90"/>
      <rgbColor rgb="FFFFFF99"/>
      <rgbColor rgb="FF99CCFF"/>
      <rgbColor rgb="FFFF9999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0"/>
    <col collapsed="false" customWidth="true" hidden="false" outlineLevel="0" max="3" min="2" style="1" width="18"/>
    <col collapsed="false" customWidth="true" hidden="false" outlineLevel="0" max="4" min="4" style="1" width="15"/>
    <col collapsed="false" customWidth="true" hidden="false" outlineLevel="0" max="5" min="5" style="1" width="18"/>
  </cols>
  <sheetData>
    <row r="1" customFormat="false" ht="24.75" hidden="false" customHeight="true" outlineLevel="0" collapsed="false">
      <c r="A1" s="2" t="s">
        <v>0</v>
      </c>
      <c r="B1" s="2"/>
      <c r="C1" s="2"/>
      <c r="D1" s="2"/>
      <c r="E1" s="2"/>
    </row>
    <row r="3" customFormat="false" ht="15" hidden="false" customHeight="tru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customFormat="false" ht="15" hidden="false" customHeight="true" outlineLevel="0" collapsed="false">
      <c r="A4" s="4" t="s">
        <v>6</v>
      </c>
      <c r="B4" s="5" t="n">
        <v>9.5</v>
      </c>
      <c r="C4" s="5" t="n">
        <v>18</v>
      </c>
      <c r="D4" s="6" t="n">
        <v>0</v>
      </c>
      <c r="E4" s="7" t="n">
        <f aca="false">B4*D4</f>
        <v>0</v>
      </c>
    </row>
    <row r="5" customFormat="false" ht="15" hidden="false" customHeight="true" outlineLevel="0" collapsed="false">
      <c r="A5" s="4" t="s">
        <v>7</v>
      </c>
      <c r="B5" s="5" t="n">
        <v>8</v>
      </c>
      <c r="C5" s="5" t="n">
        <v>15</v>
      </c>
      <c r="D5" s="6" t="n">
        <v>0</v>
      </c>
      <c r="E5" s="7" t="n">
        <f aca="false">B5*D5</f>
        <v>0</v>
      </c>
    </row>
    <row r="6" customFormat="false" ht="15" hidden="false" customHeight="true" outlineLevel="0" collapsed="false">
      <c r="A6" s="4" t="s">
        <v>8</v>
      </c>
      <c r="B6" s="5" t="n">
        <v>15</v>
      </c>
      <c r="C6" s="5" t="n">
        <v>35</v>
      </c>
      <c r="D6" s="6" t="n">
        <v>0</v>
      </c>
      <c r="E6" s="7" t="n">
        <f aca="false">B6*D6</f>
        <v>0</v>
      </c>
    </row>
    <row r="7" customFormat="false" ht="15" hidden="false" customHeight="true" outlineLevel="0" collapsed="false">
      <c r="A7" s="4" t="s">
        <v>9</v>
      </c>
      <c r="B7" s="5" t="n">
        <v>7.5</v>
      </c>
      <c r="C7" s="5" t="n">
        <v>14</v>
      </c>
      <c r="D7" s="6" t="n">
        <v>0</v>
      </c>
      <c r="E7" s="7" t="n">
        <f aca="false">B7*D7</f>
        <v>0</v>
      </c>
    </row>
    <row r="8" customFormat="false" ht="15" hidden="false" customHeight="true" outlineLevel="0" collapsed="false">
      <c r="A8" s="4" t="s">
        <v>10</v>
      </c>
      <c r="B8" s="5" t="n">
        <v>6</v>
      </c>
      <c r="C8" s="5" t="n">
        <v>28</v>
      </c>
      <c r="D8" s="6" t="n">
        <v>0</v>
      </c>
      <c r="E8" s="7" t="n">
        <f aca="false">B8*D8</f>
        <v>0</v>
      </c>
    </row>
    <row r="9" customFormat="false" ht="15" hidden="false" customHeight="true" outlineLevel="0" collapsed="false">
      <c r="A9" s="4" t="s">
        <v>11</v>
      </c>
      <c r="B9" s="5" t="n">
        <v>4</v>
      </c>
      <c r="C9" s="5" t="n">
        <v>6</v>
      </c>
      <c r="D9" s="6" t="n">
        <v>0</v>
      </c>
      <c r="E9" s="7" t="n">
        <f aca="false">B9*D9</f>
        <v>0</v>
      </c>
    </row>
    <row r="10" customFormat="false" ht="15" hidden="false" customHeight="true" outlineLevel="0" collapsed="false">
      <c r="A10" s="4" t="s">
        <v>12</v>
      </c>
      <c r="B10" s="5" t="n">
        <v>8.5</v>
      </c>
      <c r="C10" s="5" t="n">
        <v>16</v>
      </c>
      <c r="D10" s="6" t="n">
        <v>0</v>
      </c>
      <c r="E10" s="7" t="n">
        <f aca="false">B10*D10</f>
        <v>0</v>
      </c>
    </row>
    <row r="11" customFormat="false" ht="15" hidden="false" customHeight="true" outlineLevel="0" collapsed="false">
      <c r="A11" s="4" t="s">
        <v>13</v>
      </c>
      <c r="B11" s="5" t="n">
        <v>7</v>
      </c>
      <c r="C11" s="5" t="n">
        <v>20</v>
      </c>
      <c r="D11" s="6" t="n">
        <v>0</v>
      </c>
      <c r="E11" s="7" t="n">
        <f aca="false">B11*D11</f>
        <v>0</v>
      </c>
    </row>
    <row r="12" customFormat="false" ht="15" hidden="false" customHeight="true" outlineLevel="0" collapsed="false">
      <c r="A12" s="8" t="s">
        <v>14</v>
      </c>
      <c r="D12" s="9" t="n">
        <f aca="false">SUM(D4:D11)</f>
        <v>0</v>
      </c>
      <c r="E12" s="9" t="n">
        <f aca="false">SUM(E4:E11)</f>
        <v>0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5"/>
    <col collapsed="false" customWidth="true" hidden="false" outlineLevel="0" max="9" min="2" style="1" width="14"/>
  </cols>
  <sheetData>
    <row r="1" customFormat="false" ht="24.75" hidden="false" customHeight="true" outlineLevel="0" collapsed="false">
      <c r="A1" s="2" t="s">
        <v>15</v>
      </c>
      <c r="B1" s="2"/>
      <c r="C1" s="2"/>
      <c r="D1" s="2"/>
      <c r="E1" s="2"/>
      <c r="F1" s="2"/>
      <c r="G1" s="2"/>
      <c r="H1" s="2"/>
      <c r="I1" s="2"/>
    </row>
    <row r="3" customFormat="false" ht="15" hidden="false" customHeight="true" outlineLevel="0" collapsed="false"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</row>
    <row r="4" customFormat="false" ht="15" hidden="false" customHeight="true" outlineLevel="0" collapsed="false">
      <c r="A4" s="3" t="s">
        <v>16</v>
      </c>
      <c r="B4" s="10" t="n">
        <v>1</v>
      </c>
      <c r="C4" s="10" t="n">
        <v>0.72</v>
      </c>
      <c r="D4" s="11" t="n">
        <v>0.35</v>
      </c>
      <c r="E4" s="12" t="n">
        <v>0.68</v>
      </c>
      <c r="F4" s="13" t="n">
        <v>0.25</v>
      </c>
      <c r="G4" s="13" t="n">
        <v>0.15</v>
      </c>
      <c r="H4" s="10" t="n">
        <v>0.78</v>
      </c>
      <c r="I4" s="12" t="n">
        <v>0.52</v>
      </c>
    </row>
    <row r="5" customFormat="false" ht="15" hidden="false" customHeight="true" outlineLevel="0" collapsed="false">
      <c r="A5" s="3" t="s">
        <v>17</v>
      </c>
      <c r="B5" s="10" t="n">
        <v>0.72</v>
      </c>
      <c r="C5" s="10" t="n">
        <v>1</v>
      </c>
      <c r="D5" s="11" t="n">
        <v>0.4</v>
      </c>
      <c r="E5" s="12" t="n">
        <v>0.65</v>
      </c>
      <c r="F5" s="13" t="n">
        <v>0.2</v>
      </c>
      <c r="G5" s="13" t="n">
        <v>0.1</v>
      </c>
      <c r="H5" s="10" t="n">
        <v>0.82</v>
      </c>
      <c r="I5" s="12" t="n">
        <v>0.55</v>
      </c>
    </row>
    <row r="6" customFormat="false" ht="15" hidden="false" customHeight="true" outlineLevel="0" collapsed="false">
      <c r="A6" s="3" t="s">
        <v>18</v>
      </c>
      <c r="B6" s="11" t="n">
        <v>0.35</v>
      </c>
      <c r="C6" s="11" t="n">
        <v>0.4</v>
      </c>
      <c r="D6" s="10" t="n">
        <v>1</v>
      </c>
      <c r="E6" s="11" t="n">
        <v>0.3</v>
      </c>
      <c r="F6" s="13" t="n">
        <v>0.15</v>
      </c>
      <c r="G6" s="14" t="n">
        <v>-0.1</v>
      </c>
      <c r="H6" s="11" t="n">
        <v>0.45</v>
      </c>
      <c r="I6" s="13" t="n">
        <v>0.25</v>
      </c>
    </row>
    <row r="7" customFormat="false" ht="15" hidden="false" customHeight="true" outlineLevel="0" collapsed="false">
      <c r="A7" s="3" t="s">
        <v>19</v>
      </c>
      <c r="B7" s="12" t="n">
        <v>0.68</v>
      </c>
      <c r="C7" s="12" t="n">
        <v>0.65</v>
      </c>
      <c r="D7" s="11" t="n">
        <v>0.3</v>
      </c>
      <c r="E7" s="10" t="n">
        <v>1</v>
      </c>
      <c r="F7" s="13" t="n">
        <v>0.18</v>
      </c>
      <c r="G7" s="13" t="n">
        <v>0.08</v>
      </c>
      <c r="H7" s="10" t="n">
        <v>0.75</v>
      </c>
      <c r="I7" s="11" t="n">
        <v>0.48</v>
      </c>
    </row>
    <row r="8" customFormat="false" ht="15" hidden="false" customHeight="true" outlineLevel="0" collapsed="false">
      <c r="A8" s="3" t="s">
        <v>20</v>
      </c>
      <c r="B8" s="13" t="n">
        <v>0.25</v>
      </c>
      <c r="C8" s="13" t="n">
        <v>0.2</v>
      </c>
      <c r="D8" s="13" t="n">
        <v>0.15</v>
      </c>
      <c r="E8" s="13" t="n">
        <v>0.18</v>
      </c>
      <c r="F8" s="10" t="n">
        <v>1</v>
      </c>
      <c r="G8" s="13" t="n">
        <v>0.05</v>
      </c>
      <c r="H8" s="13" t="n">
        <v>0.28</v>
      </c>
      <c r="I8" s="11" t="n">
        <v>0.35</v>
      </c>
    </row>
    <row r="9" customFormat="false" ht="15" hidden="false" customHeight="true" outlineLevel="0" collapsed="false">
      <c r="A9" s="3" t="s">
        <v>21</v>
      </c>
      <c r="B9" s="13" t="n">
        <v>0.15</v>
      </c>
      <c r="C9" s="13" t="n">
        <v>0.1</v>
      </c>
      <c r="D9" s="14" t="n">
        <v>-0.1</v>
      </c>
      <c r="E9" s="13" t="n">
        <v>0.08</v>
      </c>
      <c r="F9" s="13" t="n">
        <v>0.05</v>
      </c>
      <c r="G9" s="10" t="n">
        <v>1</v>
      </c>
      <c r="H9" s="13" t="n">
        <v>0.12</v>
      </c>
      <c r="I9" s="13" t="n">
        <v>0.2</v>
      </c>
    </row>
    <row r="10" customFormat="false" ht="15" hidden="false" customHeight="true" outlineLevel="0" collapsed="false">
      <c r="A10" s="3" t="s">
        <v>22</v>
      </c>
      <c r="B10" s="10" t="n">
        <v>0.78</v>
      </c>
      <c r="C10" s="10" t="n">
        <v>0.82</v>
      </c>
      <c r="D10" s="11" t="n">
        <v>0.45</v>
      </c>
      <c r="E10" s="10" t="n">
        <v>0.75</v>
      </c>
      <c r="F10" s="13" t="n">
        <v>0.28</v>
      </c>
      <c r="G10" s="13" t="n">
        <v>0.12</v>
      </c>
      <c r="H10" s="10" t="n">
        <v>1</v>
      </c>
      <c r="I10" s="12" t="n">
        <v>0.58</v>
      </c>
    </row>
    <row r="11" customFormat="false" ht="15" hidden="false" customHeight="true" outlineLevel="0" collapsed="false">
      <c r="A11" s="3" t="s">
        <v>23</v>
      </c>
      <c r="B11" s="12" t="n">
        <v>0.52</v>
      </c>
      <c r="C11" s="12" t="n">
        <v>0.55</v>
      </c>
      <c r="D11" s="13" t="n">
        <v>0.25</v>
      </c>
      <c r="E11" s="11" t="n">
        <v>0.48</v>
      </c>
      <c r="F11" s="11" t="n">
        <v>0.35</v>
      </c>
      <c r="G11" s="13" t="n">
        <v>0.2</v>
      </c>
      <c r="H11" s="12" t="n">
        <v>0.58</v>
      </c>
      <c r="I11" s="10" t="n">
        <v>1</v>
      </c>
    </row>
  </sheetData>
  <mergeCells count="1">
    <mergeCell ref="A1:I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18"/>
    <col collapsed="false" customWidth="true" hidden="false" outlineLevel="0" max="3" min="3" style="1" width="20"/>
    <col collapsed="false" customWidth="true" hidden="false" outlineLevel="0" max="4" min="4" style="1" width="16"/>
    <col collapsed="false" customWidth="true" hidden="false" outlineLevel="0" max="5" min="5" style="1" width="20"/>
    <col collapsed="false" customWidth="true" hidden="false" outlineLevel="0" max="7" min="6" style="1" width="14"/>
  </cols>
  <sheetData>
    <row r="1" customFormat="false" ht="24.75" hidden="false" customHeight="true" outlineLevel="0" collapsed="false">
      <c r="A1" s="2" t="s">
        <v>24</v>
      </c>
      <c r="B1" s="2"/>
      <c r="C1" s="2"/>
      <c r="D1" s="2"/>
      <c r="E1" s="2"/>
      <c r="F1" s="2"/>
      <c r="G1" s="2"/>
    </row>
    <row r="3" customFormat="false" ht="15" hidden="false" customHeight="true" outlineLevel="0" collapsed="false">
      <c r="A3" s="3" t="s">
        <v>25</v>
      </c>
      <c r="B3" s="3" t="s">
        <v>2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</row>
    <row r="4" customFormat="false" ht="15" hidden="false" customHeight="true" outlineLevel="0" collapsed="false">
      <c r="A4" s="4" t="n">
        <v>1</v>
      </c>
      <c r="B4" s="15" t="n">
        <v>0.04</v>
      </c>
      <c r="C4" s="15" t="n">
        <v>0.035</v>
      </c>
      <c r="D4" s="16" t="n">
        <f aca="false">(B4-0.038)/C4</f>
        <v>0.0571428571428572</v>
      </c>
      <c r="E4" s="4" t="s">
        <v>31</v>
      </c>
      <c r="F4" s="17" t="s">
        <v>32</v>
      </c>
      <c r="G4" s="4"/>
    </row>
    <row r="5" customFormat="false" ht="15" hidden="false" customHeight="true" outlineLevel="0" collapsed="false">
      <c r="A5" s="4" t="n">
        <v>2</v>
      </c>
      <c r="B5" s="15" t="n">
        <v>0.05</v>
      </c>
      <c r="C5" s="15" t="n">
        <v>0.045</v>
      </c>
      <c r="D5" s="16" t="n">
        <f aca="false">(B5-0.038)/C5</f>
        <v>0.266666666666667</v>
      </c>
      <c r="E5" s="4" t="s">
        <v>31</v>
      </c>
      <c r="F5" s="4"/>
      <c r="G5" s="4"/>
    </row>
    <row r="6" customFormat="false" ht="15" hidden="false" customHeight="true" outlineLevel="0" collapsed="false">
      <c r="A6" s="4" t="n">
        <v>3</v>
      </c>
      <c r="B6" s="15" t="n">
        <v>0.06</v>
      </c>
      <c r="C6" s="15" t="n">
        <v>0.058</v>
      </c>
      <c r="D6" s="16" t="n">
        <f aca="false">(B6-0.038)/C6</f>
        <v>0.379310344827586</v>
      </c>
      <c r="E6" s="4" t="s">
        <v>33</v>
      </c>
      <c r="F6" s="4"/>
      <c r="G6" s="4"/>
    </row>
    <row r="7" customFormat="false" ht="15" hidden="false" customHeight="true" outlineLevel="0" collapsed="false">
      <c r="A7" s="4" t="n">
        <v>4</v>
      </c>
      <c r="B7" s="15" t="n">
        <v>0.068</v>
      </c>
      <c r="C7" s="15" t="n">
        <v>0.072</v>
      </c>
      <c r="D7" s="16" t="n">
        <f aca="false">(B7-0.038)/C7</f>
        <v>0.416666666666667</v>
      </c>
      <c r="E7" s="4" t="s">
        <v>34</v>
      </c>
      <c r="F7" s="4"/>
      <c r="G7" s="4"/>
    </row>
    <row r="8" customFormat="false" ht="15" hidden="false" customHeight="true" outlineLevel="0" collapsed="false">
      <c r="A8" s="4" t="n">
        <v>5</v>
      </c>
      <c r="B8" s="15" t="n">
        <v>0.076</v>
      </c>
      <c r="C8" s="15" t="n">
        <v>0.088</v>
      </c>
      <c r="D8" s="16" t="n">
        <f aca="false">(B8-0.038)/C8</f>
        <v>0.431818181818182</v>
      </c>
      <c r="E8" s="4" t="s">
        <v>34</v>
      </c>
      <c r="F8" s="4"/>
      <c r="G8" s="4"/>
    </row>
    <row r="9" customFormat="false" ht="15" hidden="false" customHeight="true" outlineLevel="0" collapsed="false">
      <c r="A9" s="4" t="n">
        <v>6</v>
      </c>
      <c r="B9" s="15" t="n">
        <v>0.084</v>
      </c>
      <c r="C9" s="15" t="n">
        <v>0.105</v>
      </c>
      <c r="D9" s="16" t="n">
        <f aca="false">(B9-0.038)/C9</f>
        <v>0.438095238095238</v>
      </c>
      <c r="E9" s="4" t="s">
        <v>35</v>
      </c>
      <c r="F9" s="4"/>
      <c r="G9" s="18" t="s">
        <v>36</v>
      </c>
    </row>
    <row r="10" customFormat="false" ht="15" hidden="false" customHeight="true" outlineLevel="0" collapsed="false">
      <c r="A10" s="4" t="n">
        <v>7</v>
      </c>
      <c r="B10" s="15" t="n">
        <v>0.092</v>
      </c>
      <c r="C10" s="15" t="n">
        <v>0.122</v>
      </c>
      <c r="D10" s="16" t="n">
        <f aca="false">(B10-0.038)/C10</f>
        <v>0.442622950819672</v>
      </c>
      <c r="E10" s="4" t="s">
        <v>37</v>
      </c>
      <c r="F10" s="4"/>
      <c r="G10" s="4"/>
    </row>
    <row r="11" customFormat="false" ht="15" hidden="false" customHeight="true" outlineLevel="0" collapsed="false">
      <c r="A11" s="4" t="n">
        <v>8</v>
      </c>
      <c r="B11" s="15" t="n">
        <v>0.1</v>
      </c>
      <c r="C11" s="15" t="n">
        <v>0.14</v>
      </c>
      <c r="D11" s="16" t="n">
        <f aca="false">(B11-0.038)/C11</f>
        <v>0.442857142857143</v>
      </c>
      <c r="E11" s="4" t="s">
        <v>37</v>
      </c>
      <c r="F11" s="4"/>
      <c r="G11" s="4"/>
    </row>
    <row r="12" customFormat="false" ht="15" hidden="false" customHeight="true" outlineLevel="0" collapsed="false">
      <c r="A12" s="4" t="n">
        <v>9</v>
      </c>
      <c r="B12" s="15" t="n">
        <v>0.108</v>
      </c>
      <c r="C12" s="15" t="n">
        <v>0.158</v>
      </c>
      <c r="D12" s="16" t="n">
        <f aca="false">(B12-0.038)/C12</f>
        <v>0.443037974683544</v>
      </c>
      <c r="E12" s="4" t="s">
        <v>37</v>
      </c>
      <c r="F12" s="4"/>
      <c r="G12" s="4"/>
    </row>
    <row r="13" customFormat="false" ht="15" hidden="false" customHeight="true" outlineLevel="0" collapsed="false">
      <c r="A13" s="4" t="n">
        <v>10</v>
      </c>
      <c r="B13" s="15" t="n">
        <v>0.116</v>
      </c>
      <c r="C13" s="15" t="n">
        <v>0.176</v>
      </c>
      <c r="D13" s="16" t="n">
        <f aca="false">(B13-0.038)/C13</f>
        <v>0.443181818181818</v>
      </c>
      <c r="E13" s="4" t="s">
        <v>38</v>
      </c>
      <c r="F13" s="4"/>
      <c r="G13" s="4"/>
    </row>
    <row r="14" customFormat="false" ht="15" hidden="false" customHeight="true" outlineLevel="0" collapsed="false">
      <c r="A14" s="4" t="n">
        <v>11</v>
      </c>
      <c r="B14" s="15" t="n">
        <v>0.124</v>
      </c>
      <c r="C14" s="15" t="n">
        <v>0.194</v>
      </c>
      <c r="D14" s="16" t="n">
        <f aca="false">(B14-0.038)/C14</f>
        <v>0.443298969072165</v>
      </c>
      <c r="E14" s="4" t="s">
        <v>38</v>
      </c>
      <c r="F14" s="4"/>
      <c r="G14" s="4"/>
    </row>
    <row r="15" customFormat="false" ht="15" hidden="false" customHeight="true" outlineLevel="0" collapsed="false">
      <c r="A15" s="4" t="n">
        <v>12</v>
      </c>
      <c r="B15" s="15" t="n">
        <v>0.132</v>
      </c>
      <c r="C15" s="15" t="n">
        <v>0.212</v>
      </c>
      <c r="D15" s="16" t="n">
        <f aca="false">(B15-0.038)/C15</f>
        <v>0.443396226415094</v>
      </c>
      <c r="E15" s="4" t="s">
        <v>39</v>
      </c>
      <c r="F15" s="4"/>
      <c r="G15" s="4"/>
    </row>
    <row r="16" customFormat="false" ht="15" hidden="false" customHeight="true" outlineLevel="0" collapsed="false">
      <c r="A16" s="4" t="n">
        <v>13</v>
      </c>
      <c r="B16" s="15" t="n">
        <v>0.14</v>
      </c>
      <c r="C16" s="15" t="n">
        <v>0.23</v>
      </c>
      <c r="D16" s="16" t="n">
        <f aca="false">(B16-0.038)/C16</f>
        <v>0.443478260869565</v>
      </c>
      <c r="E16" s="4" t="s">
        <v>39</v>
      </c>
      <c r="F16" s="4"/>
      <c r="G16" s="4"/>
    </row>
    <row r="17" customFormat="false" ht="15" hidden="false" customHeight="true" outlineLevel="0" collapsed="false">
      <c r="A17" s="4" t="n">
        <v>14</v>
      </c>
      <c r="B17" s="15" t="n">
        <v>0.148</v>
      </c>
      <c r="C17" s="15" t="n">
        <v>0.248</v>
      </c>
      <c r="D17" s="16" t="n">
        <f aca="false">(B17-0.038)/C17</f>
        <v>0.443548387096774</v>
      </c>
      <c r="E17" s="4" t="s">
        <v>39</v>
      </c>
      <c r="F17" s="4"/>
      <c r="G17" s="4"/>
    </row>
    <row r="18" customFormat="false" ht="15" hidden="false" customHeight="true" outlineLevel="0" collapsed="false">
      <c r="A18" s="4" t="n">
        <v>15</v>
      </c>
      <c r="B18" s="15" t="n">
        <v>0.15</v>
      </c>
      <c r="C18" s="15" t="n">
        <v>0.26</v>
      </c>
      <c r="D18" s="16" t="n">
        <f aca="false">(B18-0.038)/C18</f>
        <v>0.430769230769231</v>
      </c>
      <c r="E18" s="4" t="s">
        <v>39</v>
      </c>
      <c r="F18" s="4"/>
      <c r="G18" s="4"/>
    </row>
    <row r="20" customFormat="false" ht="15" hidden="false" customHeight="true" outlineLevel="0" collapsed="false">
      <c r="A20" s="19" t="s">
        <v>40</v>
      </c>
    </row>
    <row r="21" customFormat="false" ht="15" hidden="false" customHeight="true" outlineLevel="0" collapsed="false">
      <c r="A21" s="1" t="s">
        <v>41</v>
      </c>
      <c r="B21" s="20" t="n">
        <v>0.038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2"/>
    <col collapsed="false" customWidth="true" hidden="false" outlineLevel="0" max="2" min="2" style="1" width="20"/>
    <col collapsed="false" customWidth="true" hidden="false" outlineLevel="0" max="3" min="3" style="1" width="35"/>
    <col collapsed="false" customWidth="true" hidden="false" outlineLevel="0" max="4" min="4" style="1" width="15"/>
  </cols>
  <sheetData>
    <row r="1" customFormat="false" ht="24.75" hidden="false" customHeight="true" outlineLevel="0" collapsed="false">
      <c r="A1" s="2" t="s">
        <v>42</v>
      </c>
      <c r="B1" s="2"/>
      <c r="C1" s="2"/>
      <c r="D1" s="2"/>
    </row>
    <row r="3" customFormat="false" ht="15" hidden="false" customHeight="true" outlineLevel="0" collapsed="false">
      <c r="A3" s="21" t="s">
        <v>43</v>
      </c>
    </row>
    <row r="4" customFormat="false" ht="15" hidden="false" customHeight="true" outlineLevel="0" collapsed="false">
      <c r="A4" s="3" t="s">
        <v>1</v>
      </c>
      <c r="B4" s="3" t="s">
        <v>4</v>
      </c>
      <c r="C4" s="3" t="s">
        <v>44</v>
      </c>
    </row>
    <row r="5" customFormat="false" ht="15" hidden="false" customHeight="true" outlineLevel="0" collapsed="false">
      <c r="A5" s="4" t="s">
        <v>6</v>
      </c>
      <c r="B5" s="22" t="n">
        <v>0.12</v>
      </c>
      <c r="C5" s="23" t="n">
        <f aca="false">B5*100</f>
        <v>12</v>
      </c>
    </row>
    <row r="6" customFormat="false" ht="15" hidden="false" customHeight="true" outlineLevel="0" collapsed="false">
      <c r="A6" s="4" t="s">
        <v>7</v>
      </c>
      <c r="B6" s="22" t="n">
        <v>0.15</v>
      </c>
      <c r="C6" s="23" t="n">
        <f aca="false">B6*100</f>
        <v>15</v>
      </c>
    </row>
    <row r="7" customFormat="false" ht="15" hidden="false" customHeight="true" outlineLevel="0" collapsed="false">
      <c r="A7" s="4" t="s">
        <v>8</v>
      </c>
      <c r="B7" s="22" t="n">
        <v>0.08</v>
      </c>
      <c r="C7" s="23" t="n">
        <f aca="false">B7*100</f>
        <v>8</v>
      </c>
    </row>
    <row r="8" customFormat="false" ht="15" hidden="false" customHeight="true" outlineLevel="0" collapsed="false">
      <c r="A8" s="4" t="s">
        <v>9</v>
      </c>
      <c r="B8" s="22" t="n">
        <v>0.16</v>
      </c>
      <c r="C8" s="23" t="n">
        <f aca="false">B8*100</f>
        <v>16</v>
      </c>
    </row>
    <row r="9" customFormat="false" ht="15" hidden="false" customHeight="true" outlineLevel="0" collapsed="false">
      <c r="A9" s="4" t="s">
        <v>10</v>
      </c>
      <c r="B9" s="22" t="n">
        <v>0.06</v>
      </c>
      <c r="C9" s="23" t="n">
        <f aca="false">B9*100</f>
        <v>6</v>
      </c>
    </row>
    <row r="10" customFormat="false" ht="15" hidden="false" customHeight="true" outlineLevel="0" collapsed="false">
      <c r="A10" s="4" t="s">
        <v>11</v>
      </c>
      <c r="B10" s="22" t="n">
        <v>0.18</v>
      </c>
      <c r="C10" s="23" t="n">
        <f aca="false">B10*100</f>
        <v>18</v>
      </c>
    </row>
    <row r="11" customFormat="false" ht="15" hidden="false" customHeight="true" outlineLevel="0" collapsed="false">
      <c r="A11" s="4" t="s">
        <v>12</v>
      </c>
      <c r="B11" s="22" t="n">
        <v>0.18</v>
      </c>
      <c r="C11" s="23" t="n">
        <f aca="false">B11*100</f>
        <v>18</v>
      </c>
    </row>
    <row r="12" customFormat="false" ht="15" hidden="false" customHeight="true" outlineLevel="0" collapsed="false">
      <c r="A12" s="4" t="s">
        <v>13</v>
      </c>
      <c r="B12" s="22" t="n">
        <v>0.07</v>
      </c>
      <c r="C12" s="23" t="n">
        <f aca="false">B12*100</f>
        <v>7</v>
      </c>
    </row>
    <row r="13" customFormat="false" ht="15" hidden="false" customHeight="true" outlineLevel="0" collapsed="false">
      <c r="A13" s="8" t="s">
        <v>45</v>
      </c>
      <c r="B13" s="9" t="n">
        <f aca="false">SUM(B5:B12)</f>
        <v>1</v>
      </c>
      <c r="C13" s="24" t="n">
        <f aca="false">SUM(C5:C12)</f>
        <v>100</v>
      </c>
    </row>
    <row r="15" customFormat="false" ht="15" hidden="false" customHeight="true" outlineLevel="0" collapsed="false">
      <c r="A15" s="21" t="s">
        <v>46</v>
      </c>
    </row>
    <row r="16" customFormat="false" ht="15" hidden="false" customHeight="true" outlineLevel="0" collapsed="false">
      <c r="A16" s="4" t="s">
        <v>47</v>
      </c>
      <c r="B16" s="25" t="n">
        <f aca="false">SUMPRODUCT(B5:B12,$B$5:$B$12)</f>
        <v>0.1422</v>
      </c>
      <c r="C16" s="26" t="s">
        <v>48</v>
      </c>
    </row>
    <row r="17" customFormat="false" ht="15" hidden="false" customHeight="true" outlineLevel="0" collapsed="false">
      <c r="A17" s="4" t="s">
        <v>49</v>
      </c>
      <c r="B17" s="25" t="n">
        <f aca="false">SQRT(0.0072)</f>
        <v>0.0848528137423857</v>
      </c>
      <c r="C17" s="26" t="s">
        <v>50</v>
      </c>
    </row>
    <row r="18" customFormat="false" ht="15" hidden="false" customHeight="true" outlineLevel="0" collapsed="false">
      <c r="A18" s="4" t="s">
        <v>27</v>
      </c>
      <c r="B18" s="16" t="n">
        <f aca="false">(B16-0.038)/B17</f>
        <v>1.22800877666064</v>
      </c>
      <c r="C18" s="26" t="s">
        <v>51</v>
      </c>
    </row>
    <row r="19" customFormat="false" ht="15" hidden="false" customHeight="true" outlineLevel="0" collapsed="false">
      <c r="A19" s="4" t="s">
        <v>52</v>
      </c>
      <c r="B19" s="27" t="n">
        <v>1.15</v>
      </c>
      <c r="C19" s="26" t="s">
        <v>53</v>
      </c>
    </row>
    <row r="20" customFormat="false" ht="15" hidden="false" customHeight="true" outlineLevel="0" collapsed="false">
      <c r="A20" s="4" t="s">
        <v>54</v>
      </c>
      <c r="B20" s="16" t="n">
        <f aca="false">(B16-0.038)/B19</f>
        <v>0.0906086956521739</v>
      </c>
      <c r="C20" s="26" t="s">
        <v>55</v>
      </c>
    </row>
    <row r="21" customFormat="false" ht="15" hidden="false" customHeight="true" outlineLevel="0" collapsed="false">
      <c r="A21" s="4" t="s">
        <v>56</v>
      </c>
      <c r="B21" s="16" t="n">
        <f aca="false">B16-(0.038+B19*(0.085-0.038))</f>
        <v>0.05015</v>
      </c>
      <c r="C21" s="26" t="s">
        <v>57</v>
      </c>
    </row>
    <row r="22" customFormat="false" ht="15" hidden="false" customHeight="true" outlineLevel="0" collapsed="false">
      <c r="A22" s="4" t="s">
        <v>58</v>
      </c>
      <c r="B22" s="16" t="n">
        <f aca="false">B21/0.015</f>
        <v>3.34333333333333</v>
      </c>
      <c r="C22" s="26" t="s">
        <v>59</v>
      </c>
    </row>
    <row r="24" customFormat="false" ht="15" hidden="false" customHeight="true" outlineLevel="0" collapsed="false">
      <c r="A24" s="19" t="s">
        <v>40</v>
      </c>
    </row>
    <row r="25" customFormat="false" ht="15" hidden="false" customHeight="true" outlineLevel="0" collapsed="false">
      <c r="A25" s="1" t="s">
        <v>41</v>
      </c>
      <c r="B25" s="28" t="n">
        <v>0.038</v>
      </c>
    </row>
    <row r="26" customFormat="false" ht="15" hidden="false" customHeight="true" outlineLevel="0" collapsed="false">
      <c r="A26" s="1" t="s">
        <v>60</v>
      </c>
      <c r="B26" s="28" t="n">
        <v>0.085</v>
      </c>
    </row>
    <row r="27" customFormat="false" ht="15" hidden="false" customHeight="true" outlineLevel="0" collapsed="false">
      <c r="A27" s="1" t="s">
        <v>61</v>
      </c>
      <c r="B27" s="28" t="n">
        <v>0.015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2" min="2" style="1" width="25"/>
    <col collapsed="false" customWidth="true" hidden="false" outlineLevel="0" max="3" min="3" style="1" width="18"/>
    <col collapsed="false" customWidth="true" hidden="false" outlineLevel="0" max="4" min="4" style="1" width="30"/>
  </cols>
  <sheetData>
    <row r="1" customFormat="false" ht="24.75" hidden="false" customHeight="true" outlineLevel="0" collapsed="false">
      <c r="A1" s="2" t="s">
        <v>62</v>
      </c>
      <c r="B1" s="2"/>
      <c r="C1" s="2"/>
      <c r="D1" s="2"/>
    </row>
    <row r="3" customFormat="false" ht="15" hidden="false" customHeight="true" outlineLevel="0" collapsed="false">
      <c r="A3" s="21" t="s">
        <v>63</v>
      </c>
    </row>
    <row r="4" customFormat="false" ht="15" hidden="false" customHeight="true" outlineLevel="0" collapsed="false">
      <c r="A4" s="4" t="s">
        <v>64</v>
      </c>
      <c r="B4" s="25" t="n">
        <v>0.084</v>
      </c>
      <c r="C4" s="29" t="s">
        <v>65</v>
      </c>
      <c r="D4" s="26" t="s">
        <v>66</v>
      </c>
    </row>
    <row r="5" customFormat="false" ht="15" hidden="false" customHeight="true" outlineLevel="0" collapsed="false">
      <c r="A5" s="4" t="s">
        <v>67</v>
      </c>
      <c r="B5" s="20" t="n">
        <v>0.0725</v>
      </c>
      <c r="C5" s="29" t="s">
        <v>68</v>
      </c>
      <c r="D5" s="26" t="s">
        <v>69</v>
      </c>
    </row>
    <row r="6" customFormat="false" ht="15" hidden="false" customHeight="true" outlineLevel="0" collapsed="false">
      <c r="A6" s="4" t="s">
        <v>52</v>
      </c>
      <c r="B6" s="20" t="n">
        <v>1.15</v>
      </c>
      <c r="C6" s="29" t="s">
        <v>70</v>
      </c>
      <c r="D6" s="26" t="s">
        <v>71</v>
      </c>
    </row>
    <row r="7" customFormat="false" ht="15" hidden="false" customHeight="true" outlineLevel="0" collapsed="false">
      <c r="A7" s="4" t="s">
        <v>72</v>
      </c>
      <c r="B7" s="25" t="n">
        <f aca="false">(B4-0.038-B6*(0.085-0.038))</f>
        <v>-0.00805</v>
      </c>
      <c r="C7" s="29" t="s">
        <v>73</v>
      </c>
      <c r="D7" s="26" t="s">
        <v>57</v>
      </c>
    </row>
    <row r="9" customFormat="false" ht="15" hidden="false" customHeight="true" outlineLevel="0" collapsed="false">
      <c r="A9" s="21" t="s">
        <v>74</v>
      </c>
    </row>
    <row r="10" customFormat="false" ht="15" hidden="false" customHeight="true" outlineLevel="0" collapsed="false">
      <c r="A10" s="3" t="s">
        <v>75</v>
      </c>
      <c r="B10" s="3" t="s">
        <v>76</v>
      </c>
      <c r="C10" s="3" t="s">
        <v>77</v>
      </c>
      <c r="D10" s="3" t="s">
        <v>78</v>
      </c>
      <c r="E10" s="3" t="s">
        <v>79</v>
      </c>
    </row>
    <row r="11" customFormat="false" ht="15" hidden="false" customHeight="true" outlineLevel="0" collapsed="false">
      <c r="A11" s="4" t="s">
        <v>80</v>
      </c>
      <c r="B11" s="4" t="s">
        <v>81</v>
      </c>
      <c r="C11" s="4" t="s">
        <v>82</v>
      </c>
      <c r="D11" s="30" t="n">
        <v>-1847.5</v>
      </c>
      <c r="E11" s="26" t="s">
        <v>83</v>
      </c>
    </row>
    <row r="12" customFormat="false" ht="15" hidden="false" customHeight="true" outlineLevel="0" collapsed="false">
      <c r="A12" s="4" t="s">
        <v>84</v>
      </c>
      <c r="B12" s="4" t="s">
        <v>85</v>
      </c>
      <c r="C12" s="4" t="s">
        <v>82</v>
      </c>
      <c r="D12" s="30" t="n">
        <v>-2456.2</v>
      </c>
      <c r="E12" s="26" t="s">
        <v>83</v>
      </c>
    </row>
    <row r="13" customFormat="false" ht="15" hidden="false" customHeight="true" outlineLevel="0" collapsed="false">
      <c r="A13" s="4" t="s">
        <v>86</v>
      </c>
      <c r="B13" s="4" t="s">
        <v>81</v>
      </c>
      <c r="C13" s="4" t="s">
        <v>87</v>
      </c>
      <c r="D13" s="30" t="n">
        <v>-5847</v>
      </c>
      <c r="E13" s="26" t="s">
        <v>88</v>
      </c>
    </row>
    <row r="14" customFormat="false" ht="15" hidden="false" customHeight="true" outlineLevel="0" collapsed="false">
      <c r="A14" s="4" t="s">
        <v>89</v>
      </c>
      <c r="B14" s="4" t="s">
        <v>85</v>
      </c>
      <c r="C14" s="4" t="s">
        <v>87</v>
      </c>
      <c r="D14" s="30" t="n">
        <v>-7768</v>
      </c>
      <c r="E14" s="26" t="s">
        <v>88</v>
      </c>
    </row>
    <row r="15" customFormat="false" ht="15" hidden="false" customHeight="true" outlineLevel="0" collapsed="false">
      <c r="A15" s="4" t="s">
        <v>90</v>
      </c>
      <c r="B15" s="4" t="s">
        <v>81</v>
      </c>
      <c r="C15" s="4" t="s">
        <v>82</v>
      </c>
      <c r="D15" s="30" t="n">
        <v>-2145.5</v>
      </c>
      <c r="E15" s="26" t="s">
        <v>91</v>
      </c>
    </row>
    <row r="17" customFormat="false" ht="15" hidden="false" customHeight="true" outlineLevel="0" collapsed="false">
      <c r="A17" s="21" t="s">
        <v>92</v>
      </c>
    </row>
    <row r="18" customFormat="false" ht="15" hidden="false" customHeight="true" outlineLevel="0" collapsed="false">
      <c r="A18" s="1" t="s">
        <v>93</v>
      </c>
      <c r="B18" s="31" t="n">
        <v>-0.235</v>
      </c>
      <c r="C18" s="26" t="s">
        <v>94</v>
      </c>
    </row>
    <row r="19" customFormat="false" ht="15" hidden="false" customHeight="true" outlineLevel="0" collapsed="false">
      <c r="A19" s="1" t="s">
        <v>95</v>
      </c>
      <c r="B19" s="25" t="n">
        <f aca="false">SQRT(AVERAGE(IF(B18&lt;0,B18^2,0)))</f>
        <v>0.235</v>
      </c>
      <c r="C19" s="26" t="s">
        <v>96</v>
      </c>
    </row>
    <row r="21" customFormat="false" ht="15" hidden="false" customHeight="true" outlineLevel="0" collapsed="false">
      <c r="A21" s="21" t="s">
        <v>97</v>
      </c>
    </row>
    <row r="22" customFormat="false" ht="15" hidden="false" customHeight="true" outlineLevel="0" collapsed="false">
      <c r="A22" s="1" t="s">
        <v>98</v>
      </c>
      <c r="B22" s="25" t="n">
        <f aca="false">SUMPRODUCT($B$5:$B$12,$C$5:$C$12)</f>
        <v>0</v>
      </c>
    </row>
    <row r="23" customFormat="false" ht="15" hidden="false" customHeight="true" outlineLevel="0" collapsed="false">
      <c r="A23" s="1" t="s">
        <v>99</v>
      </c>
      <c r="B23" s="25" t="n">
        <v>0.0725</v>
      </c>
    </row>
    <row r="24" customFormat="false" ht="15" hidden="false" customHeight="true" outlineLevel="0" collapsed="false">
      <c r="A24" s="1" t="s">
        <v>100</v>
      </c>
      <c r="B24" s="32" t="n">
        <f aca="false">B22/B23</f>
        <v>0</v>
      </c>
      <c r="C24" s="26" t="s">
        <v>101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2026-03-02T05:40:56Z</dcterms:created>
  <dc:creator>openpyxl</dc:creator>
  <dc:description/>
  <dc:language>en-US</dc:language>
  <cp:lastModifiedBy/>
  <dcterms:modified xsi:type="dcterms:W3CDTF">2026-03-02T05:42:17Z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